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stukhova.DSACOURT\Desktop\"/>
    </mc:Choice>
  </mc:AlternateContent>
  <bookViews>
    <workbookView xWindow="-120" yWindow="-120" windowWidth="29040" windowHeight="15840"/>
  </bookViews>
  <sheets>
    <sheet name="інформ.довідка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2" l="1"/>
  <c r="D57" i="2"/>
  <c r="E59" i="2" l="1"/>
  <c r="E58" i="2"/>
  <c r="E57" i="2"/>
  <c r="D54" i="2"/>
  <c r="D53" i="2" s="1"/>
  <c r="D29" i="2" l="1"/>
  <c r="D27" i="2" s="1"/>
  <c r="D26" i="2" s="1"/>
  <c r="C29" i="2"/>
  <c r="C56" i="2" s="1"/>
  <c r="E56" i="2" s="1"/>
  <c r="C28" i="2"/>
  <c r="C55" i="2" s="1"/>
  <c r="E32" i="2"/>
  <c r="E31" i="2"/>
  <c r="E30" i="2"/>
  <c r="E28" i="2"/>
  <c r="E11" i="2"/>
  <c r="E12" i="2"/>
  <c r="E13" i="2"/>
  <c r="E14" i="2"/>
  <c r="E15" i="2"/>
  <c r="E55" i="2" l="1"/>
  <c r="C54" i="2"/>
  <c r="C27" i="2"/>
  <c r="E27" i="2" s="1"/>
  <c r="E29" i="2"/>
  <c r="C26" i="2" l="1"/>
  <c r="C53" i="2"/>
  <c r="E54" i="2"/>
  <c r="C10" i="2"/>
  <c r="D10" i="2"/>
  <c r="D9" i="2" s="1"/>
  <c r="C9" i="2" l="1"/>
  <c r="E10" i="2"/>
</calcChain>
</file>

<file path=xl/sharedStrings.xml><?xml version="1.0" encoding="utf-8"?>
<sst xmlns="http://schemas.openxmlformats.org/spreadsheetml/2006/main" count="68" uniqueCount="39">
  <si>
    <t>Загальний фонд</t>
  </si>
  <si>
    <t>Спеціальний фонд</t>
  </si>
  <si>
    <t>Нарахування на оплату праці</t>
  </si>
  <si>
    <t>Комунальні послуги та енергоносії</t>
  </si>
  <si>
    <t>Поточні видатки</t>
  </si>
  <si>
    <t>РАЗОМ</t>
  </si>
  <si>
    <t>Оплата праці</t>
  </si>
  <si>
    <t>Інформаційна довідка</t>
  </si>
  <si>
    <t>щодо підготовки пропозицій розподілу видатків до проекту Закону України
«Про Державний бюджет України на 2023 рік»</t>
  </si>
  <si>
    <t>При підготовці бюджетного запиту видатки були розподілені наступним чином:</t>
  </si>
  <si>
    <t>КПКВК 0501020 "Забезпечення здійснення правосуддя місцевими, апеляційними судами та функціонування органів і установ системи правосуддя"</t>
  </si>
  <si>
    <t>КПКВК 0501150 "Виконання рішень судів на користь суддів  та працівників апаратів судів"</t>
  </si>
  <si>
    <t>0500000 Державна судова адміністрація України</t>
  </si>
  <si>
    <r>
      <t xml:space="preserve">Тобто, на 2023 рік передбачено бюджетних призначень на </t>
    </r>
    <r>
      <rPr>
        <b/>
        <sz val="11"/>
        <color theme="1"/>
        <rFont val="Times New Roman"/>
        <family val="1"/>
        <charset val="204"/>
      </rPr>
      <t>24,6 %</t>
    </r>
    <r>
      <rPr>
        <sz val="11"/>
        <color theme="1"/>
        <rFont val="Times New Roman"/>
        <family val="1"/>
        <charset val="204"/>
      </rPr>
      <t xml:space="preserve"> менше порівняно з 2022 роком, що забезпечує потребу органів системи правосуддя лише на </t>
    </r>
    <r>
      <rPr>
        <b/>
        <sz val="11"/>
        <color theme="1"/>
        <rFont val="Times New Roman"/>
        <family val="1"/>
        <charset val="204"/>
      </rPr>
      <t>42,6 %</t>
    </r>
    <r>
      <rPr>
        <sz val="11"/>
        <color theme="1"/>
        <rFont val="Times New Roman"/>
        <family val="1"/>
        <charset val="204"/>
      </rPr>
      <t>.</t>
    </r>
  </si>
  <si>
    <r>
      <t xml:space="preserve">Листом від 11.08.2022 №04110-08-2/17626 Міністерством фінансів України доведено граничні показники видатків видатків загального фонду державного бюджету на 2023 рік у сумі </t>
    </r>
    <r>
      <rPr>
        <b/>
        <sz val="11"/>
        <color theme="1"/>
        <rFont val="Times New Roman"/>
        <family val="1"/>
        <charset val="204"/>
      </rPr>
      <t>12 595 776,9</t>
    </r>
    <r>
      <rPr>
        <sz val="11"/>
        <color theme="1"/>
        <rFont val="Times New Roman"/>
        <family val="1"/>
        <charset val="204"/>
      </rPr>
      <t xml:space="preserve"> тис. грн, з них: 128 018,8 тис. грн - на оплату комунальних послуг та енергоносіїв, 11 334 496,4тис. грн - на оплату праці.</t>
    </r>
  </si>
  <si>
    <r>
      <t xml:space="preserve">За спеціальним фондом було передбачено </t>
    </r>
    <r>
      <rPr>
        <b/>
        <sz val="11"/>
        <color theme="1"/>
        <rFont val="Times New Roman"/>
        <family val="1"/>
        <charset val="204"/>
      </rPr>
      <t>1 750 000,0</t>
    </r>
    <r>
      <rPr>
        <sz val="11"/>
        <color theme="1"/>
        <rFont val="Times New Roman"/>
        <family val="1"/>
        <charset val="204"/>
      </rPr>
      <t xml:space="preserve"> тис. гривень.</t>
    </r>
  </si>
  <si>
    <r>
      <t xml:space="preserve">Після опрацювання пропозицій поданих у бюджетному запиті було додатково призначено видатки на оплату праці та нарахування на неї у сумі </t>
    </r>
    <r>
      <rPr>
        <b/>
        <sz val="11"/>
        <color theme="1"/>
        <rFont val="Times New Roman"/>
        <family val="1"/>
        <charset val="204"/>
      </rPr>
      <t>1 916 779,1</t>
    </r>
    <r>
      <rPr>
        <sz val="11"/>
        <color theme="1"/>
        <rFont val="Times New Roman"/>
        <family val="1"/>
        <charset val="204"/>
      </rPr>
      <t xml:space="preserve"> тис. грн, з них: 778 685,0 тис. грн - на оплату праці, 1 138 094,1 тис. грн - на нарахування на оплату праці (з них 1 000 000,0 тис.грн - за рахунок збільшення прогнозних надходжень спеціального фонду).</t>
    </r>
  </si>
  <si>
    <r>
      <t xml:space="preserve">Тобто, на 2023 рік передбачено бюджетних призначень на </t>
    </r>
    <r>
      <rPr>
        <b/>
        <sz val="11"/>
        <color theme="1"/>
        <rFont val="Times New Roman"/>
        <family val="1"/>
        <charset val="204"/>
      </rPr>
      <t>14,6 %</t>
    </r>
    <r>
      <rPr>
        <sz val="11"/>
        <color theme="1"/>
        <rFont val="Times New Roman"/>
        <family val="1"/>
        <charset val="204"/>
      </rPr>
      <t xml:space="preserve"> менше порівняно з 2022 роком, що забезпечує потребу органів системи правосуддя лише на </t>
    </r>
    <r>
      <rPr>
        <b/>
        <sz val="11"/>
        <color theme="1"/>
        <rFont val="Times New Roman"/>
        <family val="1"/>
        <charset val="204"/>
      </rPr>
      <t>48,2 %</t>
    </r>
    <r>
      <rPr>
        <sz val="11"/>
        <color theme="1"/>
        <rFont val="Times New Roman"/>
        <family val="1"/>
        <charset val="204"/>
      </rPr>
      <t>.</t>
    </r>
  </si>
  <si>
    <r>
      <t xml:space="preserve">Потреба на </t>
    </r>
    <r>
      <rPr>
        <u/>
        <sz val="11"/>
        <color theme="1"/>
        <rFont val="Times New Roman"/>
        <family val="1"/>
        <charset val="204"/>
      </rPr>
      <t>оплату комунальних послуг та енергоносіїв</t>
    </r>
    <r>
      <rPr>
        <sz val="11"/>
        <color theme="1"/>
        <rFont val="Times New Roman"/>
        <family val="1"/>
        <charset val="204"/>
      </rPr>
      <t xml:space="preserve"> забезпечена у повному обсязі.</t>
    </r>
  </si>
  <si>
    <r>
      <t xml:space="preserve">Потреба на </t>
    </r>
    <r>
      <rPr>
        <u/>
        <sz val="11"/>
        <color theme="1"/>
        <rFont val="Times New Roman"/>
        <family val="1"/>
        <charset val="204"/>
      </rPr>
      <t>оплату поточних видатків</t>
    </r>
    <r>
      <rPr>
        <sz val="11"/>
        <color theme="1"/>
        <rFont val="Times New Roman"/>
        <family val="1"/>
        <charset val="204"/>
      </rPr>
      <t xml:space="preserve"> забезпечена на</t>
    </r>
    <r>
      <rPr>
        <b/>
        <sz val="11"/>
        <color theme="1"/>
        <rFont val="Times New Roman"/>
        <family val="1"/>
        <charset val="204"/>
      </rPr>
      <t xml:space="preserve"> 42,8%</t>
    </r>
    <r>
      <rPr>
        <sz val="11"/>
        <color theme="1"/>
        <rFont val="Times New Roman"/>
        <family val="1"/>
        <charset val="204"/>
      </rPr>
      <t>.</t>
    </r>
  </si>
  <si>
    <r>
      <rPr>
        <u/>
        <sz val="11"/>
        <color theme="1"/>
        <rFont val="Times New Roman"/>
        <family val="1"/>
        <charset val="204"/>
      </rPr>
      <t>Видатки розвитку</t>
    </r>
    <r>
      <rPr>
        <sz val="11"/>
        <color theme="1"/>
        <rFont val="Times New Roman"/>
        <family val="1"/>
        <charset val="204"/>
      </rPr>
      <t xml:space="preserve"> не передбачені.</t>
    </r>
  </si>
  <si>
    <t>Потреба на виплату суддівської винагороди на 2023 рік, за розрахунками судів та територіальних управлінь ДСА України, становить 7 млрд 690,9 млн гривень.</t>
  </si>
  <si>
    <t>Граничним обсягом видатків на зазначений напрям видатків передбачено бюджетні асигнування у сумі 7 млрд 525,8 млн гривень.</t>
  </si>
  <si>
    <t xml:space="preserve">Дефіцит суддівської винагороди становить 165,1 млн гривень, дефіцит нарахувань – 31,4 млн гривень. </t>
  </si>
  <si>
    <t>Звертаємо увагу, що на 2023 рік не передбачено граничний обсяг видатків на резерв суддівської винагороди для новопризначених суддів та суддів які матимуть право упродовж 2023 року на відставку в порядку встановленому законом.</t>
  </si>
  <si>
    <t>Обсяг видатків на виплату суддівської винагороди у 2023 році на рівні 2022 року не забезпечує виплату суддям різниці у збільшенні розміру доплат за вислугу років та науковий ступінь.</t>
  </si>
  <si>
    <t>Граничним обсягом видатків забезпечено 4 млрд 587,4 млн грн (у тому числі грошове утримання військовослужбовців – 1 млрд 008,6 млн грн. При цьому, потреба коштів для забезпечення обов’язковими виплатами (оклад, ранг, вислуга років) фактичної кількості працівників апаратів судів та працівників інших державних органів і установ становить 4 млрд 019,7 млн гривень.</t>
  </si>
  <si>
    <t>Дефіцит щодо обов’язкових виплат становить 440,9 млн гривень, дефіцит нарахувань 97,0 млн гривень. Дефіцит фонду преміювання працівників державного органу у розмірі 30 відсотків загального фонду посадових окладів за рік становить 872,8 млн гривень, дефіцит нарахувань 192,0 млн гривень.</t>
  </si>
  <si>
    <t>Потреба на оплату праці та нарахування на неї забезпечена на 45,4%.</t>
  </si>
  <si>
    <r>
      <t xml:space="preserve">Потреба на </t>
    </r>
    <r>
      <rPr>
        <u/>
        <sz val="11"/>
        <color theme="1"/>
        <rFont val="Times New Roman"/>
        <family val="1"/>
        <charset val="204"/>
      </rPr>
      <t xml:space="preserve">оплату праці працівників апаратів судів, органів та установ системи правосуддя </t>
    </r>
    <r>
      <rPr>
        <sz val="11"/>
        <color theme="1"/>
        <rFont val="Times New Roman"/>
        <family val="1"/>
        <charset val="204"/>
      </rPr>
      <t xml:space="preserve">у сумі 5 млрд 028,3 млн гривень. </t>
    </r>
  </si>
  <si>
    <r>
      <t xml:space="preserve">Потреба на </t>
    </r>
    <r>
      <rPr>
        <u/>
        <sz val="11"/>
        <color theme="1"/>
        <rFont val="Times New Roman"/>
        <family val="1"/>
        <charset val="204"/>
      </rPr>
      <t>виплату суддівської винагороди</t>
    </r>
    <r>
      <rPr>
        <sz val="11"/>
        <color theme="1"/>
        <rFont val="Times New Roman"/>
        <family val="1"/>
        <charset val="204"/>
      </rPr>
      <t xml:space="preserve"> на 2023 рік, за розрахунками судів та територіальних управлінь ДСА України, становить 7 млрд 690,9 млн гривень.</t>
    </r>
  </si>
  <si>
    <r>
      <t xml:space="preserve">Після опрацювання проекту державного бюджету було додатково призначено видатки на оплату праці та нарахування на неї у сумі </t>
    </r>
    <r>
      <rPr>
        <b/>
        <sz val="11"/>
        <color theme="1"/>
        <rFont val="Times New Roman"/>
        <family val="1"/>
        <charset val="204"/>
      </rPr>
      <t>1 061 965,5</t>
    </r>
    <r>
      <rPr>
        <sz val="11"/>
        <color theme="1"/>
        <rFont val="Times New Roman"/>
        <family val="1"/>
        <charset val="204"/>
      </rPr>
      <t xml:space="preserve"> тис. грн, з них: 870 463,5 тис. грн - на оплату праці, 191 502,0 тис. грн - на нарахування на оплату праці (з них 1 000 000,0 тис.грн - за рахунок збільшення прогнозних надходжень спеціального фонду).</t>
    </r>
  </si>
  <si>
    <r>
      <t xml:space="preserve">У проекті Закону України "Про Державний бюджет України на 2023 рік" на </t>
    </r>
    <r>
      <rPr>
        <u/>
        <sz val="11"/>
        <color theme="1"/>
        <rFont val="Times New Roman"/>
        <family val="1"/>
        <charset val="204"/>
      </rPr>
      <t>друге читання</t>
    </r>
    <r>
      <rPr>
        <sz val="11"/>
        <color theme="1"/>
        <rFont val="Times New Roman"/>
        <family val="1"/>
        <charset val="204"/>
      </rPr>
      <t xml:space="preserve"> було подано наступний розподіл видатків:</t>
    </r>
  </si>
  <si>
    <r>
      <t xml:space="preserve">У проекті Закону України "Про Державний бюджет України на 2023 рік" на </t>
    </r>
    <r>
      <rPr>
        <u/>
        <sz val="11"/>
        <color theme="1"/>
        <rFont val="Times New Roman"/>
        <family val="1"/>
        <charset val="204"/>
      </rPr>
      <t>перше читання</t>
    </r>
    <r>
      <rPr>
        <sz val="11"/>
        <color theme="1"/>
        <rFont val="Times New Roman"/>
        <family val="1"/>
        <charset val="204"/>
      </rPr>
      <t xml:space="preserve"> було подано наступний розподіл видатків:</t>
    </r>
  </si>
  <si>
    <r>
      <t xml:space="preserve">Тобто, на 2023 рік передбачено бюджетних призначень на </t>
    </r>
    <r>
      <rPr>
        <b/>
        <sz val="11"/>
        <color theme="1"/>
        <rFont val="Times New Roman"/>
        <family val="1"/>
        <charset val="204"/>
      </rPr>
      <t>9,0 %</t>
    </r>
    <r>
      <rPr>
        <sz val="11"/>
        <color theme="1"/>
        <rFont val="Times New Roman"/>
        <family val="1"/>
        <charset val="204"/>
      </rPr>
      <t xml:space="preserve"> менше порівняно з 2022 роком, що забезпечує потребу органів системи правосуддя лише на </t>
    </r>
    <r>
      <rPr>
        <b/>
        <sz val="11"/>
        <color theme="1"/>
        <rFont val="Times New Roman"/>
        <family val="1"/>
        <charset val="204"/>
      </rPr>
      <t>51,4 %</t>
    </r>
    <r>
      <rPr>
        <sz val="11"/>
        <color theme="1"/>
        <rFont val="Times New Roman"/>
        <family val="1"/>
        <charset val="204"/>
      </rPr>
      <t>.</t>
    </r>
  </si>
  <si>
    <r>
      <t xml:space="preserve">Потреба на </t>
    </r>
    <r>
      <rPr>
        <u/>
        <sz val="11"/>
        <color theme="1"/>
        <rFont val="Times New Roman"/>
        <family val="1"/>
        <charset val="204"/>
      </rPr>
      <t>оплату поточних видатків</t>
    </r>
    <r>
      <rPr>
        <sz val="11"/>
        <color theme="1"/>
        <rFont val="Times New Roman"/>
        <family val="1"/>
        <charset val="204"/>
      </rPr>
      <t xml:space="preserve"> забезпечена на</t>
    </r>
    <r>
      <rPr>
        <b/>
        <sz val="11"/>
        <color theme="1"/>
        <rFont val="Times New Roman"/>
        <family val="1"/>
        <charset val="204"/>
      </rPr>
      <t xml:space="preserve"> 42,9%</t>
    </r>
    <r>
      <rPr>
        <sz val="11"/>
        <color theme="1"/>
        <rFont val="Times New Roman"/>
        <family val="1"/>
        <charset val="204"/>
      </rPr>
      <t>.</t>
    </r>
  </si>
  <si>
    <t>Збільшення видатків на оплату праці у сумі 870 463,5 тис. грн забезпечує виплату обов'язкових складових заробітної плати працівників апаратів судів та фонду стимулюючих виплат у розмірі 18%</t>
  </si>
  <si>
    <t>Доведений граничний обсяг видатків у сумі 5 млрд 457,8 млн грн (у тому числі грошове утримання військовослужбовців – 1 млрд 008,6 млн грн.) забезпечує обов’язкові виплати (оклад, ранг, вислуга років) на фактичну кількість працівників апаратів судів та працівників інших державних органів і установ в повному обсязі. Також працівники апаратів судів забезпечені фондом стимулюючих виплат у розмірі 18%.</t>
  </si>
  <si>
    <t>Тобто на сьогодні 2711 працівників апаратів судів підлягають скороченню, а оплата праці на рівні обов’язкових виплат призведе до відтоку кваліфікованих кадрів, що негативно вплине на процес здійснення судочинства в Україні.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</si>
</sst>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>
      <alignment vertical="top"/>
    </xf>
    <xf numFmtId="0" fontId="1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64" fontId="7" fillId="0" borderId="1" xfId="0" applyNumberFormat="1" applyFont="1" applyBorder="1" applyAlignment="1">
      <alignment wrapText="1"/>
    </xf>
    <xf numFmtId="164" fontId="7" fillId="0" borderId="3" xfId="0" applyNumberFormat="1" applyFont="1" applyBorder="1" applyAlignment="1">
      <alignment wrapText="1"/>
    </xf>
    <xf numFmtId="164" fontId="8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6" fillId="3" borderId="2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5" fillId="0" borderId="1" xfId="5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</cellXfs>
  <cellStyles count="6">
    <cellStyle name="Звичайний 2 3 3 2" xfId="3"/>
    <cellStyle name="Звичайний 2 4" xfId="1"/>
    <cellStyle name="Звичайний 23" xfId="5"/>
    <cellStyle name="Звичайний 5 2" xfId="2"/>
    <cellStyle name="Обычный" xfId="0" builtinId="0"/>
    <cellStyle name="Обычн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abSelected="1" workbookViewId="0">
      <selection activeCell="B2" sqref="B2:E2"/>
    </sheetView>
  </sheetViews>
  <sheetFormatPr defaultRowHeight="15.75" x14ac:dyDescent="0.25"/>
  <cols>
    <col min="1" max="1" width="5.140625" style="12" customWidth="1"/>
    <col min="2" max="2" width="100.5703125" style="1" customWidth="1"/>
    <col min="3" max="4" width="16" style="1" customWidth="1"/>
    <col min="5" max="5" width="18.140625" style="1" customWidth="1"/>
    <col min="6" max="16384" width="9.140625" style="1"/>
  </cols>
  <sheetData>
    <row r="1" spans="1:5" ht="6.75" customHeight="1" x14ac:dyDescent="0.25"/>
    <row r="2" spans="1:5" x14ac:dyDescent="0.25">
      <c r="B2" s="18" t="s">
        <v>7</v>
      </c>
      <c r="C2" s="18"/>
      <c r="D2" s="18"/>
      <c r="E2" s="18"/>
    </row>
    <row r="3" spans="1:5" ht="30" customHeight="1" x14ac:dyDescent="0.25">
      <c r="B3" s="19" t="s">
        <v>8</v>
      </c>
      <c r="C3" s="19"/>
      <c r="D3" s="19"/>
      <c r="E3" s="19"/>
    </row>
    <row r="4" spans="1:5" ht="3" customHeight="1" x14ac:dyDescent="0.25">
      <c r="B4" s="2"/>
    </row>
    <row r="5" spans="1:5" ht="35.25" customHeight="1" x14ac:dyDescent="0.25">
      <c r="A5" s="13">
        <v>1</v>
      </c>
      <c r="B5" s="20" t="s">
        <v>14</v>
      </c>
      <c r="C5" s="20"/>
      <c r="D5" s="20"/>
      <c r="E5" s="20"/>
    </row>
    <row r="6" spans="1:5" ht="15.75" customHeight="1" x14ac:dyDescent="0.25">
      <c r="B6" s="21" t="s">
        <v>15</v>
      </c>
      <c r="C6" s="21"/>
      <c r="D6" s="21"/>
      <c r="E6" s="21"/>
    </row>
    <row r="7" spans="1:5" x14ac:dyDescent="0.25">
      <c r="B7" s="21" t="s">
        <v>9</v>
      </c>
      <c r="C7" s="21"/>
      <c r="D7" s="21"/>
      <c r="E7" s="21"/>
    </row>
    <row r="8" spans="1:5" x14ac:dyDescent="0.25">
      <c r="C8" s="8" t="s">
        <v>0</v>
      </c>
      <c r="D8" s="9" t="s">
        <v>1</v>
      </c>
      <c r="E8" s="17" t="s">
        <v>5</v>
      </c>
    </row>
    <row r="9" spans="1:5" x14ac:dyDescent="0.25">
      <c r="B9" s="14" t="s">
        <v>12</v>
      </c>
      <c r="C9" s="10">
        <f>C10+C15</f>
        <v>12595776.9</v>
      </c>
      <c r="D9" s="11">
        <f>D10+D15</f>
        <v>1750000</v>
      </c>
      <c r="E9" s="17"/>
    </row>
    <row r="10" spans="1:5" ht="30" x14ac:dyDescent="0.25">
      <c r="B10" s="6" t="s">
        <v>10</v>
      </c>
      <c r="C10" s="15">
        <f>SUM(C11:C14)</f>
        <v>12594776.9</v>
      </c>
      <c r="D10" s="15">
        <f>SUM(D11:D14)</f>
        <v>1750000</v>
      </c>
      <c r="E10" s="16">
        <f>SUM(C10:D10)</f>
        <v>14344776.9</v>
      </c>
    </row>
    <row r="11" spans="1:5" x14ac:dyDescent="0.25">
      <c r="B11" s="7" t="s">
        <v>6</v>
      </c>
      <c r="C11" s="3">
        <v>11334496.4</v>
      </c>
      <c r="D11" s="4"/>
      <c r="E11" s="16">
        <f t="shared" ref="E11:E15" si="0">SUM(C11:D11)</f>
        <v>11334496.4</v>
      </c>
    </row>
    <row r="12" spans="1:5" x14ac:dyDescent="0.25">
      <c r="B12" s="7" t="s">
        <v>2</v>
      </c>
      <c r="C12" s="3">
        <v>1132261.7</v>
      </c>
      <c r="D12" s="3">
        <v>53050.600000000006</v>
      </c>
      <c r="E12" s="16">
        <f t="shared" si="0"/>
        <v>1185312.3</v>
      </c>
    </row>
    <row r="13" spans="1:5" x14ac:dyDescent="0.25">
      <c r="B13" s="7" t="s">
        <v>3</v>
      </c>
      <c r="C13" s="3">
        <v>128018.79999999999</v>
      </c>
      <c r="D13" s="3">
        <v>498615.80000000005</v>
      </c>
      <c r="E13" s="16">
        <f t="shared" si="0"/>
        <v>626634.60000000009</v>
      </c>
    </row>
    <row r="14" spans="1:5" x14ac:dyDescent="0.25">
      <c r="B14" s="7" t="s">
        <v>4</v>
      </c>
      <c r="C14" s="3"/>
      <c r="D14" s="3">
        <v>1198333.6000000001</v>
      </c>
      <c r="E14" s="16">
        <f t="shared" si="0"/>
        <v>1198333.6000000001</v>
      </c>
    </row>
    <row r="15" spans="1:5" x14ac:dyDescent="0.25">
      <c r="B15" s="6" t="s">
        <v>11</v>
      </c>
      <c r="C15" s="5">
        <v>1000</v>
      </c>
      <c r="D15" s="5"/>
      <c r="E15" s="16">
        <f t="shared" si="0"/>
        <v>1000</v>
      </c>
    </row>
    <row r="16" spans="1:5" ht="10.5" customHeight="1" x14ac:dyDescent="0.25"/>
    <row r="17" spans="1:5" ht="18" customHeight="1" x14ac:dyDescent="0.25">
      <c r="B17" s="20" t="s">
        <v>13</v>
      </c>
      <c r="C17" s="20"/>
      <c r="D17" s="20"/>
      <c r="E17" s="20"/>
    </row>
    <row r="18" spans="1:5" x14ac:dyDescent="0.25">
      <c r="B18" s="21" t="s">
        <v>28</v>
      </c>
      <c r="C18" s="21"/>
      <c r="D18" s="21"/>
      <c r="E18" s="21"/>
    </row>
    <row r="19" spans="1:5" x14ac:dyDescent="0.25">
      <c r="B19" s="21" t="s">
        <v>18</v>
      </c>
      <c r="C19" s="21"/>
      <c r="D19" s="21"/>
      <c r="E19" s="21"/>
    </row>
    <row r="20" spans="1:5" x14ac:dyDescent="0.25">
      <c r="B20" s="21" t="s">
        <v>19</v>
      </c>
      <c r="C20" s="21"/>
      <c r="D20" s="21"/>
      <c r="E20" s="21"/>
    </row>
    <row r="21" spans="1:5" x14ac:dyDescent="0.25">
      <c r="B21" s="21" t="s">
        <v>20</v>
      </c>
      <c r="C21" s="21"/>
      <c r="D21" s="21"/>
      <c r="E21" s="21"/>
    </row>
    <row r="22" spans="1:5" ht="12.75" customHeight="1" x14ac:dyDescent="0.25"/>
    <row r="23" spans="1:5" ht="46.5" customHeight="1" x14ac:dyDescent="0.25">
      <c r="A23" s="13">
        <v>2</v>
      </c>
      <c r="B23" s="21" t="s">
        <v>16</v>
      </c>
      <c r="C23" s="21"/>
      <c r="D23" s="21"/>
      <c r="E23" s="21"/>
    </row>
    <row r="24" spans="1:5" x14ac:dyDescent="0.25">
      <c r="B24" s="21" t="s">
        <v>33</v>
      </c>
      <c r="C24" s="21"/>
      <c r="D24" s="21"/>
      <c r="E24" s="21"/>
    </row>
    <row r="25" spans="1:5" x14ac:dyDescent="0.25">
      <c r="C25" s="8" t="s">
        <v>0</v>
      </c>
      <c r="D25" s="9" t="s">
        <v>1</v>
      </c>
      <c r="E25" s="17" t="s">
        <v>5</v>
      </c>
    </row>
    <row r="26" spans="1:5" x14ac:dyDescent="0.25">
      <c r="B26" s="14" t="s">
        <v>12</v>
      </c>
      <c r="C26" s="10">
        <f>C27+C32</f>
        <v>13512556.000000002</v>
      </c>
      <c r="D26" s="11">
        <f>D27+D32</f>
        <v>2750000</v>
      </c>
      <c r="E26" s="17"/>
    </row>
    <row r="27" spans="1:5" ht="30" x14ac:dyDescent="0.25">
      <c r="B27" s="6" t="s">
        <v>10</v>
      </c>
      <c r="C27" s="15">
        <f>SUM(C28:C31)</f>
        <v>13511556.000000002</v>
      </c>
      <c r="D27" s="15">
        <f>SUM(D28:D31)</f>
        <v>2750000</v>
      </c>
      <c r="E27" s="16">
        <f>SUM(C27:D27)</f>
        <v>16261556.000000002</v>
      </c>
    </row>
    <row r="28" spans="1:5" x14ac:dyDescent="0.25">
      <c r="B28" s="7" t="s">
        <v>6</v>
      </c>
      <c r="C28" s="3">
        <f>C11+778685</f>
        <v>12113181.4</v>
      </c>
      <c r="D28" s="4"/>
      <c r="E28" s="16">
        <f t="shared" ref="E28:E32" si="1">SUM(C28:D28)</f>
        <v>12113181.4</v>
      </c>
    </row>
    <row r="29" spans="1:5" x14ac:dyDescent="0.25">
      <c r="B29" s="7" t="s">
        <v>2</v>
      </c>
      <c r="C29" s="3">
        <f>C12+138094.1</f>
        <v>1270355.8</v>
      </c>
      <c r="D29" s="3">
        <f>D12+1000000</f>
        <v>1053050.6000000001</v>
      </c>
      <c r="E29" s="16">
        <f t="shared" si="1"/>
        <v>2323406.4000000004</v>
      </c>
    </row>
    <row r="30" spans="1:5" x14ac:dyDescent="0.25">
      <c r="B30" s="7" t="s">
        <v>3</v>
      </c>
      <c r="C30" s="3">
        <v>128018.79999999999</v>
      </c>
      <c r="D30" s="3">
        <v>498615.80000000005</v>
      </c>
      <c r="E30" s="16">
        <f t="shared" si="1"/>
        <v>626634.60000000009</v>
      </c>
    </row>
    <row r="31" spans="1:5" x14ac:dyDescent="0.25">
      <c r="B31" s="7" t="s">
        <v>4</v>
      </c>
      <c r="C31" s="3"/>
      <c r="D31" s="3">
        <v>1198333.6000000001</v>
      </c>
      <c r="E31" s="16">
        <f t="shared" si="1"/>
        <v>1198333.6000000001</v>
      </c>
    </row>
    <row r="32" spans="1:5" x14ac:dyDescent="0.25">
      <c r="B32" s="6" t="s">
        <v>11</v>
      </c>
      <c r="C32" s="5">
        <v>1000</v>
      </c>
      <c r="D32" s="5"/>
      <c r="E32" s="16">
        <f t="shared" si="1"/>
        <v>1000</v>
      </c>
    </row>
    <row r="34" spans="2:5" x14ac:dyDescent="0.25">
      <c r="B34" s="21" t="s">
        <v>17</v>
      </c>
      <c r="C34" s="21"/>
      <c r="D34" s="21"/>
      <c r="E34" s="21"/>
    </row>
    <row r="35" spans="2:5" ht="9" customHeight="1" x14ac:dyDescent="0.25"/>
    <row r="36" spans="2:5" x14ac:dyDescent="0.25">
      <c r="B36" s="20" t="s">
        <v>30</v>
      </c>
      <c r="C36" s="20"/>
      <c r="D36" s="20"/>
      <c r="E36" s="20"/>
    </row>
    <row r="37" spans="2:5" x14ac:dyDescent="0.25">
      <c r="B37" s="20" t="s">
        <v>22</v>
      </c>
      <c r="C37" s="20"/>
      <c r="D37" s="20"/>
      <c r="E37" s="20"/>
    </row>
    <row r="38" spans="2:5" x14ac:dyDescent="0.25">
      <c r="B38" s="20" t="s">
        <v>23</v>
      </c>
      <c r="C38" s="20"/>
      <c r="D38" s="20"/>
      <c r="E38" s="20"/>
    </row>
    <row r="39" spans="2:5" ht="34.5" customHeight="1" x14ac:dyDescent="0.25">
      <c r="B39" s="20" t="s">
        <v>24</v>
      </c>
      <c r="C39" s="20"/>
      <c r="D39" s="20"/>
      <c r="E39" s="20"/>
    </row>
    <row r="40" spans="2:5" ht="30" customHeight="1" x14ac:dyDescent="0.25">
      <c r="B40" s="20" t="s">
        <v>25</v>
      </c>
      <c r="C40" s="20"/>
      <c r="D40" s="20"/>
      <c r="E40" s="20"/>
    </row>
    <row r="41" spans="2:5" x14ac:dyDescent="0.25">
      <c r="B41" s="20" t="s">
        <v>29</v>
      </c>
      <c r="C41" s="20"/>
      <c r="D41" s="20"/>
      <c r="E41" s="20"/>
    </row>
    <row r="42" spans="2:5" ht="48" customHeight="1" x14ac:dyDescent="0.25">
      <c r="B42" s="20" t="s">
        <v>26</v>
      </c>
      <c r="C42" s="20"/>
      <c r="D42" s="20"/>
      <c r="E42" s="20"/>
    </row>
    <row r="43" spans="2:5" ht="33.75" customHeight="1" x14ac:dyDescent="0.25">
      <c r="B43" s="20" t="s">
        <v>27</v>
      </c>
      <c r="C43" s="20"/>
      <c r="D43" s="20"/>
      <c r="E43" s="20"/>
    </row>
    <row r="44" spans="2:5" ht="30.75" customHeight="1" x14ac:dyDescent="0.25">
      <c r="B44" s="20" t="s">
        <v>38</v>
      </c>
      <c r="C44" s="20"/>
      <c r="D44" s="20"/>
      <c r="E44" s="20"/>
    </row>
    <row r="45" spans="2:5" ht="9.75" customHeight="1" x14ac:dyDescent="0.25"/>
    <row r="46" spans="2:5" x14ac:dyDescent="0.25">
      <c r="B46" s="21" t="s">
        <v>18</v>
      </c>
      <c r="C46" s="21"/>
      <c r="D46" s="21"/>
      <c r="E46" s="21"/>
    </row>
    <row r="47" spans="2:5" x14ac:dyDescent="0.25">
      <c r="B47" s="21" t="s">
        <v>19</v>
      </c>
      <c r="C47" s="21"/>
      <c r="D47" s="21"/>
      <c r="E47" s="21"/>
    </row>
    <row r="48" spans="2:5" x14ac:dyDescent="0.25">
      <c r="B48" s="21" t="s">
        <v>20</v>
      </c>
      <c r="C48" s="21"/>
      <c r="D48" s="21"/>
      <c r="E48" s="21"/>
    </row>
    <row r="50" spans="1:5" ht="44.25" customHeight="1" x14ac:dyDescent="0.25">
      <c r="A50" s="13">
        <v>3</v>
      </c>
      <c r="B50" s="20" t="s">
        <v>31</v>
      </c>
      <c r="C50" s="20"/>
      <c r="D50" s="20"/>
      <c r="E50" s="20"/>
    </row>
    <row r="51" spans="1:5" x14ac:dyDescent="0.25">
      <c r="B51" s="20" t="s">
        <v>32</v>
      </c>
      <c r="C51" s="20"/>
      <c r="D51" s="20"/>
      <c r="E51" s="20"/>
    </row>
    <row r="52" spans="1:5" x14ac:dyDescent="0.25">
      <c r="C52" s="8" t="s">
        <v>0</v>
      </c>
      <c r="D52" s="9" t="s">
        <v>1</v>
      </c>
      <c r="E52" s="17" t="s">
        <v>5</v>
      </c>
    </row>
    <row r="53" spans="1:5" x14ac:dyDescent="0.25">
      <c r="B53" s="14" t="s">
        <v>12</v>
      </c>
      <c r="C53" s="10">
        <f>C54+C59</f>
        <v>14574521.500000002</v>
      </c>
      <c r="D53" s="11">
        <f>D54+D59</f>
        <v>2750000</v>
      </c>
      <c r="E53" s="17"/>
    </row>
    <row r="54" spans="1:5" ht="30" x14ac:dyDescent="0.25">
      <c r="B54" s="6" t="s">
        <v>10</v>
      </c>
      <c r="C54" s="15">
        <f>SUM(C55:C58)</f>
        <v>14573521.500000002</v>
      </c>
      <c r="D54" s="15">
        <f>SUM(D55:D58)</f>
        <v>2750000</v>
      </c>
      <c r="E54" s="16">
        <f>SUM(C54:D54)</f>
        <v>17323521.5</v>
      </c>
    </row>
    <row r="55" spans="1:5" x14ac:dyDescent="0.25">
      <c r="B55" s="7" t="s">
        <v>6</v>
      </c>
      <c r="C55" s="3">
        <f>C28+870463.5</f>
        <v>12983644.9</v>
      </c>
      <c r="D55" s="4"/>
      <c r="E55" s="16">
        <f t="shared" ref="E55:E59" si="2">SUM(C55:D55)</f>
        <v>12983644.9</v>
      </c>
    </row>
    <row r="56" spans="1:5" x14ac:dyDescent="0.25">
      <c r="B56" s="7" t="s">
        <v>2</v>
      </c>
      <c r="C56" s="3">
        <f>C29+191502</f>
        <v>1461857.8</v>
      </c>
      <c r="D56" s="3">
        <v>1053050.6000000001</v>
      </c>
      <c r="E56" s="16">
        <f t="shared" si="2"/>
        <v>2514908.4000000004</v>
      </c>
    </row>
    <row r="57" spans="1:5" x14ac:dyDescent="0.25">
      <c r="B57" s="7" t="s">
        <v>3</v>
      </c>
      <c r="C57" s="3">
        <v>128018.79999999999</v>
      </c>
      <c r="D57" s="3">
        <f>498615.8-1900</f>
        <v>496715.8</v>
      </c>
      <c r="E57" s="16">
        <f t="shared" si="2"/>
        <v>624734.6</v>
      </c>
    </row>
    <row r="58" spans="1:5" x14ac:dyDescent="0.25">
      <c r="B58" s="7" t="s">
        <v>4</v>
      </c>
      <c r="C58" s="3"/>
      <c r="D58" s="3">
        <f>1198333.6+1900</f>
        <v>1200233.6000000001</v>
      </c>
      <c r="E58" s="16">
        <f t="shared" si="2"/>
        <v>1200233.6000000001</v>
      </c>
    </row>
    <row r="59" spans="1:5" x14ac:dyDescent="0.25">
      <c r="B59" s="6" t="s">
        <v>11</v>
      </c>
      <c r="C59" s="5">
        <v>1000</v>
      </c>
      <c r="D59" s="5"/>
      <c r="E59" s="16">
        <f t="shared" si="2"/>
        <v>1000</v>
      </c>
    </row>
    <row r="60" spans="1:5" ht="15.75" customHeight="1" x14ac:dyDescent="0.25"/>
    <row r="61" spans="1:5" x14ac:dyDescent="0.25">
      <c r="B61" s="21" t="s">
        <v>34</v>
      </c>
      <c r="C61" s="21"/>
      <c r="D61" s="21"/>
      <c r="E61" s="21"/>
    </row>
    <row r="63" spans="1:5" x14ac:dyDescent="0.25">
      <c r="B63" s="20" t="s">
        <v>21</v>
      </c>
      <c r="C63" s="20"/>
      <c r="D63" s="20"/>
      <c r="E63" s="20"/>
    </row>
    <row r="64" spans="1:5" x14ac:dyDescent="0.25">
      <c r="B64" s="20" t="s">
        <v>22</v>
      </c>
      <c r="C64" s="20"/>
      <c r="D64" s="20"/>
      <c r="E64" s="20"/>
    </row>
    <row r="65" spans="2:5" x14ac:dyDescent="0.25">
      <c r="B65" s="20" t="s">
        <v>23</v>
      </c>
      <c r="C65" s="20"/>
      <c r="D65" s="20"/>
      <c r="E65" s="20"/>
    </row>
    <row r="66" spans="2:5" ht="29.25" customHeight="1" x14ac:dyDescent="0.25">
      <c r="B66" s="20" t="s">
        <v>24</v>
      </c>
      <c r="C66" s="20"/>
      <c r="D66" s="20"/>
      <c r="E66" s="20"/>
    </row>
    <row r="67" spans="2:5" ht="30" customHeight="1" x14ac:dyDescent="0.25">
      <c r="B67" s="20" t="s">
        <v>25</v>
      </c>
      <c r="C67" s="20"/>
      <c r="D67" s="20"/>
      <c r="E67" s="20"/>
    </row>
    <row r="68" spans="2:5" ht="30" customHeight="1" x14ac:dyDescent="0.25">
      <c r="B68" s="20" t="s">
        <v>36</v>
      </c>
      <c r="C68" s="20"/>
      <c r="D68" s="20"/>
      <c r="E68" s="20"/>
    </row>
    <row r="69" spans="2:5" ht="49.5" customHeight="1" x14ac:dyDescent="0.25">
      <c r="B69" s="20" t="s">
        <v>37</v>
      </c>
      <c r="C69" s="20"/>
      <c r="D69" s="20"/>
      <c r="E69" s="20"/>
    </row>
    <row r="70" spans="2:5" x14ac:dyDescent="0.25">
      <c r="B70" s="21" t="s">
        <v>18</v>
      </c>
      <c r="C70" s="21"/>
      <c r="D70" s="21"/>
      <c r="E70" s="21"/>
    </row>
    <row r="71" spans="2:5" x14ac:dyDescent="0.25">
      <c r="B71" s="21" t="s">
        <v>35</v>
      </c>
      <c r="C71" s="21"/>
      <c r="D71" s="21"/>
      <c r="E71" s="21"/>
    </row>
    <row r="72" spans="2:5" x14ac:dyDescent="0.25">
      <c r="B72" s="21" t="s">
        <v>20</v>
      </c>
      <c r="C72" s="21"/>
      <c r="D72" s="21"/>
      <c r="E72" s="21"/>
    </row>
  </sheetData>
  <mergeCells count="41">
    <mergeCell ref="B67:E67"/>
    <mergeCell ref="B72:E72"/>
    <mergeCell ref="B71:E71"/>
    <mergeCell ref="B70:E70"/>
    <mergeCell ref="B69:E69"/>
    <mergeCell ref="B68:E68"/>
    <mergeCell ref="B51:E51"/>
    <mergeCell ref="B50:E50"/>
    <mergeCell ref="B66:E66"/>
    <mergeCell ref="B65:E65"/>
    <mergeCell ref="B64:E64"/>
    <mergeCell ref="B63:E63"/>
    <mergeCell ref="B61:E61"/>
    <mergeCell ref="E52:E53"/>
    <mergeCell ref="B38:E38"/>
    <mergeCell ref="B44:E44"/>
    <mergeCell ref="B48:E48"/>
    <mergeCell ref="B47:E47"/>
    <mergeCell ref="B46:E46"/>
    <mergeCell ref="B43:E43"/>
    <mergeCell ref="B42:E42"/>
    <mergeCell ref="B41:E41"/>
    <mergeCell ref="B40:E40"/>
    <mergeCell ref="B39:E39"/>
    <mergeCell ref="B23:E23"/>
    <mergeCell ref="B24:E24"/>
    <mergeCell ref="B37:E37"/>
    <mergeCell ref="B36:E36"/>
    <mergeCell ref="B34:E34"/>
    <mergeCell ref="E25:E26"/>
    <mergeCell ref="B21:E21"/>
    <mergeCell ref="B20:E20"/>
    <mergeCell ref="B19:E19"/>
    <mergeCell ref="B18:E18"/>
    <mergeCell ref="B17:E17"/>
    <mergeCell ref="E8:E9"/>
    <mergeCell ref="B2:E2"/>
    <mergeCell ref="B3:E3"/>
    <mergeCell ref="B5:E5"/>
    <mergeCell ref="B6:E6"/>
    <mergeCell ref="B7:E7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інформ.довідка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Артеменко Ольга Олексіївна</dc:creator>
  <cp:lastModifiedBy>Пастухова Валентина Миколаївна</cp:lastModifiedBy>
  <cp:lastPrinted>2022-11-03T10:05:22Z</cp:lastPrinted>
  <dcterms:created xsi:type="dcterms:W3CDTF">2022-09-07T09:32:48Z</dcterms:created>
  <dcterms:modified xsi:type="dcterms:W3CDTF">2022-11-04T06:36:48Z</dcterms:modified>
</cp:coreProperties>
</file>